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€ #,##0"/>
    <numFmt numFmtId="165" formatCode="0.0000"/>
    <numFmt numFmtId="166" formatCode="0.000"/>
    <numFmt numFmtId="167" formatCode="0.000000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sz val="12"/>
    </font>
    <font>
      <i val="1"/>
    </font>
    <font>
      <i val="1"/>
      <sz val="10"/>
    </font>
  </fonts>
  <fills count="6">
    <fill>
      <patternFill/>
    </fill>
    <fill>
      <patternFill patternType="gray125"/>
    </fill>
    <fill>
      <patternFill patternType="solid">
        <fgColor rgb="00E3F2FD"/>
      </patternFill>
    </fill>
    <fill>
      <patternFill patternType="solid">
        <fgColor rgb="00E8F5E9"/>
      </patternFill>
    </fill>
    <fill>
      <patternFill patternType="solid">
        <fgColor rgb="00FFF3E0"/>
      </patternFill>
    </fill>
    <fill>
      <patternFill patternType="solid">
        <fgColor rgb="00CFD8D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3" fontId="0" fillId="2" borderId="0" pivotButton="0" quotePrefix="0" xfId="0"/>
    <xf numFmtId="164" fontId="0" fillId="2" borderId="0" pivotButton="0" quotePrefix="0" xfId="0"/>
    <xf numFmtId="0" fontId="0" fillId="2" borderId="0" pivotButton="0" quotePrefix="0" xfId="0"/>
    <xf numFmtId="165" fontId="0" fillId="3" borderId="0" pivotButton="0" quotePrefix="0" xfId="0"/>
    <xf numFmtId="3" fontId="0" fillId="3" borderId="0" pivotButton="0" quotePrefix="0" xfId="0"/>
    <xf numFmtId="164" fontId="2" fillId="3" borderId="0" pivotButton="0" quotePrefix="0" xfId="0"/>
    <xf numFmtId="0" fontId="0" fillId="4" borderId="0" pivotButton="0" quotePrefix="0" xfId="0"/>
    <xf numFmtId="0" fontId="3" fillId="0" borderId="0" pivotButton="0" quotePrefix="0" xfId="0"/>
    <xf numFmtId="166" fontId="0" fillId="4" borderId="0" pivotButton="0" quotePrefix="0" xfId="0"/>
    <xf numFmtId="167" fontId="0" fillId="4" borderId="0" pivotButton="0" quotePrefix="0" xfId="0"/>
    <xf numFmtId="0" fontId="2" fillId="5" borderId="1" pivotButton="0" quotePrefix="0" xfId="0"/>
    <xf numFmtId="0" fontId="0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5" customWidth="1" min="3" max="3"/>
    <col width="12" customWidth="1" min="4" max="4"/>
    <col width="12" customWidth="1" min="5" max="5"/>
    <col width="12" customWidth="1" min="6" max="6"/>
    <col width="12" customWidth="1" min="7" max="7"/>
    <col hidden="1" width="13" customWidth="1" min="8" max="8"/>
    <col hidden="1" width="13" customWidth="1" min="9" max="9"/>
    <col hidden="1" width="13" customWidth="1" min="10" max="10"/>
  </cols>
  <sheetData>
    <row r="1">
      <c r="A1" s="1" t="inlineStr">
        <is>
          <t>INPUTS</t>
        </is>
      </c>
      <c r="H1" t="inlineStr">
        <is>
          <t>project_code</t>
        </is>
      </c>
      <c r="I1" t="inlineStr">
        <is>
          <t>building_type</t>
        </is>
      </c>
      <c r="J1" t="inlineStr">
        <is>
          <t>raw_hours_surface</t>
        </is>
      </c>
    </row>
    <row r="2">
      <c r="A2" t="inlineStr">
        <is>
          <t>Surface (m²)</t>
        </is>
      </c>
      <c r="B2" s="2" t="n">
        <v>2300</v>
      </c>
      <c r="H2">
        <f>LEFT(B5,2)</f>
        <v/>
      </c>
      <c r="I2">
        <f>LEFT(B6,2)</f>
        <v/>
      </c>
      <c r="J2">
        <f>B2*B9</f>
        <v/>
      </c>
    </row>
    <row r="3">
      <c r="A3" t="inlineStr">
        <is>
          <t>Construction cost (€)</t>
        </is>
      </c>
      <c r="B3" s="3" t="n">
        <v>3000000</v>
      </c>
      <c r="J3" t="inlineStr">
        <is>
          <t>raw_hours_cost</t>
        </is>
      </c>
    </row>
    <row r="4">
      <c r="A4" t="inlineStr">
        <is>
          <t>Cost per hour (€)</t>
        </is>
      </c>
      <c r="B4" s="3" t="n">
        <v>60</v>
      </c>
      <c r="J4">
        <f>(B3*B11)/10000</f>
        <v/>
      </c>
    </row>
    <row r="5">
      <c r="A5" t="inlineStr">
        <is>
          <t>Project Type</t>
        </is>
      </c>
      <c r="B5" s="4" t="inlineStr">
        <is>
          <t>MW - Multi-family building</t>
        </is>
      </c>
      <c r="J5" t="inlineStr">
        <is>
          <t>raw_average</t>
        </is>
      </c>
    </row>
    <row r="6">
      <c r="A6" t="inlineStr">
        <is>
          <t>Building Type</t>
        </is>
      </c>
      <c r="B6" s="4" t="inlineStr">
        <is>
          <t>VB - Renovation</t>
        </is>
      </c>
      <c r="J6">
        <f>(J2+J4)/2</f>
        <v/>
      </c>
    </row>
    <row r="8">
      <c r="A8" s="1" t="inlineStr">
        <is>
          <t>RESULTS</t>
        </is>
      </c>
    </row>
    <row r="9">
      <c r="A9" t="inlineStr">
        <is>
          <t>Hours per m²</t>
        </is>
      </c>
      <c r="B9" s="5">
        <f>B19*POWER(B2,C19)</f>
        <v/>
      </c>
    </row>
    <row r="10">
      <c r="A10" t="inlineStr">
        <is>
          <t>Hours from surface</t>
        </is>
      </c>
      <c r="B10" s="6">
        <f>ROUND(J2,0)</f>
        <v/>
      </c>
    </row>
    <row r="11">
      <c r="A11" t="inlineStr">
        <is>
          <t>Hours per €10,000</t>
        </is>
      </c>
      <c r="B11" s="5">
        <f>IF(AND(H2="MW",I2="VB"),D19*B3+E19,D19*POWER(B3,E19))</f>
        <v/>
      </c>
    </row>
    <row r="12">
      <c r="A12" t="inlineStr">
        <is>
          <t>Hours from cost</t>
        </is>
      </c>
      <c r="B12" s="6">
        <f>ROUND(J4,0)</f>
        <v/>
      </c>
    </row>
    <row r="13">
      <c r="A13" t="inlineStr">
        <is>
          <t>Average hours</t>
        </is>
      </c>
      <c r="B13" s="6">
        <f>ROUND(J6,0)</f>
        <v/>
      </c>
    </row>
    <row r="14">
      <c r="A14" t="inlineStr">
        <is>
          <t>Final fee (€)</t>
        </is>
      </c>
      <c r="B14" s="7">
        <f>ROUND(J6*B4,0)</f>
        <v/>
      </c>
    </row>
    <row r="16">
      <c r="A16" s="1" t="inlineStr">
        <is>
          <t>FORMULA TRACE</t>
        </is>
      </c>
    </row>
    <row r="17">
      <c r="A17" t="inlineStr">
        <is>
          <t>Active table</t>
        </is>
      </c>
      <c r="B17" s="8">
        <f>IF(I2="NB","NB (New construction)","VB (Renovation)")</f>
        <v/>
      </c>
    </row>
    <row r="18">
      <c r="A18" t="inlineStr">
        <is>
          <t>Coefficients used</t>
        </is>
      </c>
      <c r="B18" s="9" t="inlineStr">
        <is>
          <t>c</t>
        </is>
      </c>
      <c r="C18" s="9" t="inlineStr">
        <is>
          <t>d</t>
        </is>
      </c>
      <c r="D18" s="9" t="inlineStr">
        <is>
          <t>e</t>
        </is>
      </c>
      <c r="E18" s="9" t="inlineStr">
        <is>
          <t>f</t>
        </is>
      </c>
    </row>
    <row r="19">
      <c r="A19" t="inlineStr">
        <is>
          <t>(values)</t>
        </is>
      </c>
      <c r="B19" s="10">
        <f>IF(I2="NB",INDEX(C23:C29,MATCH(H2,A23:A29,0)),INDEX(C33:C39,MATCH(H2,A33:A39,0)))</f>
        <v/>
      </c>
      <c r="C19" s="10">
        <f>IF(I2="NB",INDEX(D23:D29,MATCH(H2,A23:A29,0)),INDEX(D33:D39,MATCH(H2,A33:A39,0)))</f>
        <v/>
      </c>
      <c r="D19" s="11">
        <f>IF(I2="NB",INDEX(E23:E29,MATCH(H2,A23:A29,0)),INDEX(E33:E39,MATCH(H2,A33:A39,0)))</f>
        <v/>
      </c>
      <c r="E19" s="10">
        <f>IF(I2="NB",INDEX(F23:F29,MATCH(H2,A23:A29,0)),INDEX(F33:F39,MATCH(H2,A33:A39,0)))</f>
        <v/>
      </c>
    </row>
    <row r="21">
      <c r="A21" s="1" t="inlineStr">
        <is>
          <t>NEW CONSTRUCTION (NB) COEFFICIENTS</t>
        </is>
      </c>
    </row>
    <row r="22">
      <c r="A22" s="12" t="inlineStr">
        <is>
          <t>Code</t>
        </is>
      </c>
      <c r="B22" s="12" t="inlineStr">
        <is>
          <t>Description</t>
        </is>
      </c>
      <c r="C22" s="12" t="inlineStr">
        <is>
          <t>c</t>
        </is>
      </c>
      <c r="D22" s="12" t="inlineStr">
        <is>
          <t>d</t>
        </is>
      </c>
      <c r="E22" s="12" t="inlineStr">
        <is>
          <t>e</t>
        </is>
      </c>
      <c r="F22" s="12" t="inlineStr">
        <is>
          <t>f</t>
        </is>
      </c>
    </row>
    <row r="23">
      <c r="A23" s="13" t="inlineStr">
        <is>
          <t>EW</t>
        </is>
      </c>
      <c r="B23" s="13" t="inlineStr">
        <is>
          <t>Single-family home</t>
        </is>
      </c>
      <c r="C23" s="13" t="n">
        <v>53.741</v>
      </c>
      <c r="D23" s="13" t="n">
        <v>-0.657</v>
      </c>
      <c r="E23" s="13" t="n">
        <v>736.71</v>
      </c>
      <c r="F23" s="13" t="n">
        <v>-0.3</v>
      </c>
    </row>
    <row r="24">
      <c r="A24" s="13" t="inlineStr">
        <is>
          <t>MW</t>
        </is>
      </c>
      <c r="B24" s="13" t="inlineStr">
        <is>
          <t>Multi-family building</t>
        </is>
      </c>
      <c r="C24" s="13" t="n">
        <v>50.741</v>
      </c>
      <c r="D24" s="13" t="n">
        <v>-0.427</v>
      </c>
      <c r="E24" s="13" t="n">
        <v>750.71</v>
      </c>
      <c r="F24" s="13" t="n">
        <v>-0.275</v>
      </c>
    </row>
    <row r="25">
      <c r="A25" s="13" t="inlineStr">
        <is>
          <t>SH</t>
        </is>
      </c>
      <c r="B25" s="13" t="inlineStr">
        <is>
          <t>Social housing</t>
        </is>
      </c>
      <c r="C25" s="13" t="n">
        <v>20.741</v>
      </c>
      <c r="D25" s="13" t="n">
        <v>-0.381</v>
      </c>
      <c r="E25" s="13" t="n">
        <v>2100.71</v>
      </c>
      <c r="F25" s="13" t="n">
        <v>-0.349</v>
      </c>
    </row>
    <row r="26">
      <c r="A26" s="13" t="inlineStr">
        <is>
          <t>IL</t>
        </is>
      </c>
      <c r="B26" s="13" t="inlineStr">
        <is>
          <t>Industrial/Logistics</t>
        </is>
      </c>
      <c r="C26" s="13" t="n">
        <v>18.741</v>
      </c>
      <c r="D26" s="13" t="n">
        <v>-0.381</v>
      </c>
      <c r="E26" s="13" t="n">
        <v>65</v>
      </c>
      <c r="F26" s="13" t="n">
        <v>-0.14</v>
      </c>
    </row>
    <row r="27">
      <c r="A27" s="13" t="inlineStr">
        <is>
          <t>PG</t>
        </is>
      </c>
      <c r="B27" s="13" t="inlineStr">
        <is>
          <t>Public building</t>
        </is>
      </c>
      <c r="C27" s="13" t="n">
        <v>19.741</v>
      </c>
      <c r="D27" s="13" t="n">
        <v>-0.281</v>
      </c>
      <c r="E27" s="13" t="n">
        <v>1495.8</v>
      </c>
      <c r="F27" s="13" t="n">
        <v>-0.295</v>
      </c>
    </row>
    <row r="28">
      <c r="A28" s="13" t="inlineStr">
        <is>
          <t>BU</t>
        </is>
      </c>
      <c r="B28" s="13" t="inlineStr">
        <is>
          <t>Exceptional/Special</t>
        </is>
      </c>
      <c r="C28" s="13" t="n">
        <v>33.741</v>
      </c>
      <c r="D28" s="13" t="n">
        <v>-0.335</v>
      </c>
      <c r="E28" s="13" t="n">
        <v>1402.8</v>
      </c>
      <c r="F28" s="13" t="n">
        <v>-0.298</v>
      </c>
    </row>
    <row r="29">
      <c r="A29" s="13" t="inlineStr">
        <is>
          <t>ON</t>
        </is>
      </c>
      <c r="B29" s="13" t="inlineStr">
        <is>
          <t>Research/Other</t>
        </is>
      </c>
      <c r="C29" s="13" t="n">
        <v>33.741</v>
      </c>
      <c r="D29" s="13" t="n">
        <v>-0.305</v>
      </c>
      <c r="E29" s="13" t="n">
        <v>1450.8</v>
      </c>
      <c r="F29" s="13" t="n">
        <v>-0.291</v>
      </c>
    </row>
    <row r="31">
      <c r="A31" s="1" t="inlineStr">
        <is>
          <t>RENOVATION (VB) COEFFICIENTS</t>
        </is>
      </c>
    </row>
    <row r="32">
      <c r="A32" s="12" t="inlineStr">
        <is>
          <t>Code</t>
        </is>
      </c>
      <c r="B32" s="12" t="inlineStr">
        <is>
          <t>Description</t>
        </is>
      </c>
      <c r="C32" s="12" t="inlineStr">
        <is>
          <t>c</t>
        </is>
      </c>
      <c r="D32" s="12" t="inlineStr">
        <is>
          <t>d</t>
        </is>
      </c>
      <c r="E32" s="12" t="inlineStr">
        <is>
          <t>e</t>
        </is>
      </c>
      <c r="F32" s="12" t="inlineStr">
        <is>
          <t>f</t>
        </is>
      </c>
    </row>
    <row r="33">
      <c r="A33" s="13" t="inlineStr">
        <is>
          <t>EW</t>
        </is>
      </c>
      <c r="B33" s="13" t="inlineStr">
        <is>
          <t>Single-family home</t>
        </is>
      </c>
      <c r="C33" s="13" t="n">
        <v>82.741</v>
      </c>
      <c r="D33" s="13" t="n">
        <v>-0.625</v>
      </c>
      <c r="E33" s="13" t="n">
        <v>26886.3</v>
      </c>
      <c r="F33" s="13" t="n">
        <v>-0.5610000000000001</v>
      </c>
    </row>
    <row r="34">
      <c r="A34" s="13" t="inlineStr">
        <is>
          <t>MW</t>
        </is>
      </c>
      <c r="B34" s="13" t="inlineStr">
        <is>
          <t>Multi-family building</t>
        </is>
      </c>
      <c r="C34" s="13" t="n">
        <v>5.741</v>
      </c>
      <c r="D34" s="13" t="n">
        <v>-0.165</v>
      </c>
      <c r="E34" s="13" t="n">
        <v>2e-07</v>
      </c>
      <c r="F34" s="13" t="n">
        <v>11</v>
      </c>
    </row>
    <row r="35">
      <c r="A35" s="13" t="inlineStr">
        <is>
          <t>SH</t>
        </is>
      </c>
      <c r="B35" s="13" t="inlineStr">
        <is>
          <t>Social housing</t>
        </is>
      </c>
      <c r="C35" s="13" t="n">
        <v>7.741</v>
      </c>
      <c r="D35" s="13" t="n">
        <v>-0.315</v>
      </c>
      <c r="E35" s="13" t="n">
        <v>30987.45</v>
      </c>
      <c r="F35" s="13" t="n">
        <v>-0.553</v>
      </c>
    </row>
    <row r="36">
      <c r="A36" s="13" t="inlineStr">
        <is>
          <t>IL</t>
        </is>
      </c>
      <c r="B36" s="13" t="inlineStr">
        <is>
          <t>Industrial/Logistics</t>
        </is>
      </c>
      <c r="C36" s="13" t="n">
        <v>40.741</v>
      </c>
      <c r="D36" s="13" t="n">
        <v>-0.595</v>
      </c>
      <c r="E36" s="13" t="n">
        <v>6989.83</v>
      </c>
      <c r="F36" s="13" t="n">
        <v>-0.474</v>
      </c>
    </row>
    <row r="37">
      <c r="A37" s="13" t="inlineStr">
        <is>
          <t>PG</t>
        </is>
      </c>
      <c r="B37" s="13" t="inlineStr">
        <is>
          <t>Public building</t>
        </is>
      </c>
      <c r="C37" s="13" t="n">
        <v>12.752</v>
      </c>
      <c r="D37" s="13" t="n">
        <v>-0.285</v>
      </c>
      <c r="E37" s="13" t="n">
        <v>3230.6</v>
      </c>
      <c r="F37" s="13" t="n">
        <v>-0.375</v>
      </c>
    </row>
    <row r="38">
      <c r="A38" s="13" t="inlineStr">
        <is>
          <t>BU</t>
        </is>
      </c>
      <c r="B38" s="13" t="inlineStr">
        <is>
          <t>Exceptional/Special</t>
        </is>
      </c>
      <c r="C38" s="13" t="n">
        <v>12.752</v>
      </c>
      <c r="D38" s="13" t="n">
        <v>-0.285</v>
      </c>
      <c r="E38" s="13" t="n">
        <v>4750.1</v>
      </c>
      <c r="F38" s="13" t="n">
        <v>-0.379</v>
      </c>
    </row>
    <row r="39">
      <c r="A39" s="13" t="inlineStr">
        <is>
          <t>ON</t>
        </is>
      </c>
      <c r="B39" s="13" t="inlineStr">
        <is>
          <t>Research/Other</t>
        </is>
      </c>
      <c r="C39" s="13" t="n">
        <v>12.7398</v>
      </c>
      <c r="D39" s="13" t="n">
        <v>-0.226</v>
      </c>
      <c r="E39" s="13" t="n">
        <v>595.6</v>
      </c>
      <c r="F39" s="13" t="n">
        <v>-0.226</v>
      </c>
    </row>
    <row r="40">
      <c r="A40" s="14" t="inlineStr">
        <is>
          <t>* MW + VB uses linear formula: e × cost + f (not power function)</t>
        </is>
      </c>
    </row>
  </sheetData>
  <dataValidations count="2">
    <dataValidation sqref="B5" showDropDown="0" showInputMessage="0" showErrorMessage="0" allowBlank="0" type="list">
      <formula1>"EW - Single-family home,MW - Multi-family building,SH - Social housing,IL - Industrial/Logistics,PG - Public building,BU - Exceptional/Special,ON - Research/Other"</formula1>
    </dataValidation>
    <dataValidation sqref="B6" showDropDown="0" showInputMessage="0" showErrorMessage="0" allowBlank="0" type="list">
      <formula1>"NB - New construction,VB - Renovation"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2025-12-04T15:58:06Z</dcterms:created>
  <dcterms:modified xmlns:dcterms="http://purl.org/dc/terms/" xmlns:xsi="http://www.w3.org/2001/XMLSchema-instance" xsi:type="dcterms:W3CDTF">2025-12-04T15:58:06Z</dcterms:modified>
</cp:coreProperties>
</file>